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отчет по смете за 21-22 год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D36" i="4"/>
  <c r="E36" i="4" s="1"/>
  <c r="G36" i="4" s="1"/>
  <c r="E35" i="4"/>
  <c r="G35" i="4" s="1"/>
  <c r="E34" i="4"/>
  <c r="G34" i="4" s="1"/>
  <c r="E33" i="4"/>
  <c r="G33" i="4" s="1"/>
  <c r="F29" i="4"/>
  <c r="D29" i="4"/>
  <c r="E29" i="4" s="1"/>
  <c r="E28" i="4"/>
  <c r="G28" i="4" s="1"/>
  <c r="E27" i="4"/>
  <c r="G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F13" i="4"/>
  <c r="D13" i="4"/>
  <c r="D30" i="4" s="1"/>
  <c r="E30" i="4" s="1"/>
  <c r="E12" i="4"/>
  <c r="G12" i="4" s="1"/>
  <c r="E11" i="4"/>
  <c r="G11" i="4" s="1"/>
  <c r="E10" i="4"/>
  <c r="G10" i="4" s="1"/>
  <c r="E9" i="4"/>
  <c r="G9" i="4" s="1"/>
  <c r="G29" i="4" l="1"/>
  <c r="E13" i="4"/>
  <c r="G13" i="4" s="1"/>
  <c r="F30" i="4"/>
  <c r="G30" i="4" s="1"/>
</calcChain>
</file>

<file path=xl/sharedStrings.xml><?xml version="1.0" encoding="utf-8"?>
<sst xmlns="http://schemas.openxmlformats.org/spreadsheetml/2006/main" count="66" uniqueCount="60">
  <si>
    <t>Чистка дорог в зимний период от снега</t>
  </si>
  <si>
    <t>№№ п/п</t>
  </si>
  <si>
    <t>Наименование статей</t>
  </si>
  <si>
    <t>с одного участка, 
в рублях</t>
  </si>
  <si>
    <t>РАСХОД за счет членских взносов</t>
  </si>
  <si>
    <t>1</t>
  </si>
  <si>
    <t>Административно-управленческие расходы:</t>
  </si>
  <si>
    <t>1.1.</t>
  </si>
  <si>
    <t>Зарплата штатному составу, начисление налогов на зарплату</t>
  </si>
  <si>
    <t>1.2.</t>
  </si>
  <si>
    <t>Разъездные, в т.ч. ГСМ</t>
  </si>
  <si>
    <t>1.3.</t>
  </si>
  <si>
    <t>Почтовые, канцтовары</t>
  </si>
  <si>
    <t>1.4.</t>
  </si>
  <si>
    <t>Расход за телефон председателя и обслуживание сайта СНТ</t>
  </si>
  <si>
    <t>Итого:</t>
  </si>
  <si>
    <t>2.</t>
  </si>
  <si>
    <t>Содержание инфраструктуры:</t>
  </si>
  <si>
    <t>2.1</t>
  </si>
  <si>
    <t>Вывоз мусора , в том числе: погрузка</t>
  </si>
  <si>
    <t>2.2.</t>
  </si>
  <si>
    <t>.</t>
  </si>
  <si>
    <t>освещение садоводства</t>
  </si>
  <si>
    <t>работа водонапорной башни</t>
  </si>
  <si>
    <t>расход эл.энергии по сторожке</t>
  </si>
  <si>
    <t>ремонт : замена ламп и приборов освещения</t>
  </si>
  <si>
    <t>2.3.</t>
  </si>
  <si>
    <t xml:space="preserve">Расход по потерям внешних линий, за сезон факт  сумма расхода с учетом подоражания </t>
  </si>
  <si>
    <t>2.4.</t>
  </si>
  <si>
    <t>Обслуживание внешних и внутренних линий и счетчиков АСКУЭ</t>
  </si>
  <si>
    <t>2.5.</t>
  </si>
  <si>
    <t>Обслуживание водопровода: открытие и закрытие башни,расходные материалы</t>
  </si>
  <si>
    <t>2.6.</t>
  </si>
  <si>
    <t>2.7.</t>
  </si>
  <si>
    <t>Содержание мусорок, уборка и чистка,
расходы на противопожарные мероприятия</t>
  </si>
  <si>
    <t>2.8.</t>
  </si>
  <si>
    <t>Расходы по охране : телефон, форма, дрова и т.д.</t>
  </si>
  <si>
    <t>2.9.</t>
  </si>
  <si>
    <t>Земельный налог на общие земли, водный налог, налог на недра</t>
  </si>
  <si>
    <t>2.10.</t>
  </si>
  <si>
    <t>Расходы по обслуживанию расчетного счета</t>
  </si>
  <si>
    <t>Всего членские:</t>
  </si>
  <si>
    <t>1.</t>
  </si>
  <si>
    <t>3.</t>
  </si>
  <si>
    <t>Всего целевые взносы</t>
  </si>
  <si>
    <t>План</t>
  </si>
  <si>
    <t>Факт</t>
  </si>
  <si>
    <t>Должно остаться, но 29% не сдали взносы за 21-22 год</t>
  </si>
  <si>
    <t>Разница    - перерасход/+ остаток</t>
  </si>
  <si>
    <t>Примечание</t>
  </si>
  <si>
    <t>отчет по СМЕТЕ за 2021-2022 год</t>
  </si>
  <si>
    <t>2021-2022</t>
  </si>
  <si>
    <t>Замена дренажных труб и ямочный ремонт дорог</t>
  </si>
  <si>
    <t>Установка ворот с калиткой на мусорной площадке</t>
  </si>
  <si>
    <t>Наружняя и внутренняя отделка сторожки</t>
  </si>
  <si>
    <t>Садоводческого некоммерческого товарищества "ТОПАЗ" (300 участков)</t>
  </si>
  <si>
    <t>Целевые взносы :</t>
  </si>
  <si>
    <t>Утвержден на общем собрании (собрании уполномоченных)</t>
  </si>
  <si>
    <t>Протокол №____"___"____________2022 г.</t>
  </si>
  <si>
    <t xml:space="preserve">Расход электроэнергии на ОН всего, в т.ч.: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</si>
</sst>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2" fillId="0" borderId="15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2" borderId="1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3" fillId="0" borderId="30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35" sqref="J35"/>
    </sheetView>
  </sheetViews>
  <sheetFormatPr defaultRowHeight="15" x14ac:dyDescent="0.25"/>
  <cols>
    <col min="1" max="1" width="4" customWidth="1"/>
    <col min="2" max="2" width="5.85546875" customWidth="1"/>
    <col min="3" max="3" width="48" customWidth="1"/>
    <col min="4" max="4" width="11.28515625" customWidth="1"/>
    <col min="5" max="5" width="13.28515625" customWidth="1"/>
    <col min="6" max="6" width="14.5703125" customWidth="1"/>
    <col min="7" max="7" width="14.28515625" customWidth="1"/>
    <col min="8" max="8" width="26.7109375" customWidth="1"/>
  </cols>
  <sheetData>
    <row r="1" spans="1:8" ht="18.75" x14ac:dyDescent="0.25">
      <c r="A1" s="13"/>
      <c r="B1" s="12"/>
      <c r="C1" s="70" t="s">
        <v>57</v>
      </c>
      <c r="D1" s="70"/>
      <c r="E1" s="70"/>
      <c r="F1" s="70"/>
      <c r="G1" s="70"/>
      <c r="H1" s="70"/>
    </row>
    <row r="2" spans="1:8" ht="18.75" x14ac:dyDescent="0.25">
      <c r="A2" s="13"/>
      <c r="B2" s="12"/>
      <c r="C2" s="70" t="s">
        <v>58</v>
      </c>
      <c r="D2" s="70"/>
      <c r="E2" s="70"/>
      <c r="F2" s="70"/>
      <c r="G2" s="70"/>
      <c r="H2" s="70"/>
    </row>
    <row r="3" spans="1:8" ht="18.75" x14ac:dyDescent="0.25">
      <c r="A3" s="69" t="s">
        <v>50</v>
      </c>
      <c r="B3" s="69"/>
      <c r="C3" s="69"/>
      <c r="D3" s="69"/>
      <c r="E3" s="69"/>
      <c r="F3" s="69"/>
      <c r="G3" s="69"/>
      <c r="H3" s="69"/>
    </row>
    <row r="4" spans="1:8" ht="19.5" thickBot="1" x14ac:dyDescent="0.3">
      <c r="A4" s="68" t="s">
        <v>55</v>
      </c>
      <c r="B4" s="68"/>
      <c r="C4" s="68"/>
      <c r="D4" s="68"/>
      <c r="E4" s="68"/>
      <c r="F4" s="68"/>
      <c r="G4" s="68"/>
      <c r="H4" s="68"/>
    </row>
    <row r="5" spans="1:8" x14ac:dyDescent="0.25">
      <c r="A5" s="75"/>
      <c r="B5" s="76"/>
      <c r="C5" s="76"/>
      <c r="D5" s="33" t="s">
        <v>51</v>
      </c>
      <c r="E5" s="77" t="s">
        <v>45</v>
      </c>
      <c r="F5" s="77" t="s">
        <v>46</v>
      </c>
      <c r="G5" s="77" t="s">
        <v>48</v>
      </c>
      <c r="H5" s="71" t="s">
        <v>49</v>
      </c>
    </row>
    <row r="6" spans="1:8" ht="55.5" customHeight="1" x14ac:dyDescent="0.25">
      <c r="A6" s="73" t="s">
        <v>1</v>
      </c>
      <c r="B6" s="74"/>
      <c r="C6" s="34" t="s">
        <v>2</v>
      </c>
      <c r="D6" s="35" t="s">
        <v>3</v>
      </c>
      <c r="E6" s="77"/>
      <c r="F6" s="77"/>
      <c r="G6" s="77"/>
      <c r="H6" s="72"/>
    </row>
    <row r="7" spans="1:8" ht="15" customHeight="1" x14ac:dyDescent="0.25">
      <c r="A7" s="15"/>
      <c r="B7" s="16"/>
      <c r="C7" s="17" t="s">
        <v>4</v>
      </c>
      <c r="D7" s="1"/>
      <c r="E7" s="5"/>
      <c r="F7" s="5"/>
      <c r="G7" s="5"/>
      <c r="H7" s="5"/>
    </row>
    <row r="8" spans="1:8" ht="15" customHeight="1" x14ac:dyDescent="0.25">
      <c r="A8" s="18" t="s">
        <v>5</v>
      </c>
      <c r="B8" s="19"/>
      <c r="C8" s="20" t="s">
        <v>6</v>
      </c>
      <c r="D8" s="2"/>
      <c r="E8" s="5"/>
      <c r="F8" s="5"/>
      <c r="G8" s="5"/>
      <c r="H8" s="5"/>
    </row>
    <row r="9" spans="1:8" ht="30" customHeight="1" x14ac:dyDescent="0.25">
      <c r="A9" s="18"/>
      <c r="B9" s="19" t="s">
        <v>7</v>
      </c>
      <c r="C9" s="21" t="s">
        <v>8</v>
      </c>
      <c r="D9" s="3">
        <v>3632</v>
      </c>
      <c r="E9" s="9">
        <f>D9*300</f>
        <v>1089600</v>
      </c>
      <c r="F9" s="9">
        <v>818000</v>
      </c>
      <c r="G9" s="9">
        <f>E9-F9</f>
        <v>271600</v>
      </c>
      <c r="H9" s="6"/>
    </row>
    <row r="10" spans="1:8" ht="15" customHeight="1" x14ac:dyDescent="0.25">
      <c r="A10" s="18"/>
      <c r="B10" s="19" t="s">
        <v>9</v>
      </c>
      <c r="C10" s="22" t="s">
        <v>10</v>
      </c>
      <c r="D10" s="3">
        <v>50</v>
      </c>
      <c r="E10" s="9">
        <f t="shared" ref="E10:E35" si="0">D10*300</f>
        <v>15000</v>
      </c>
      <c r="F10" s="9">
        <v>15000</v>
      </c>
      <c r="G10" s="9">
        <f t="shared" ref="G10:G30" si="1">E10-F10</f>
        <v>0</v>
      </c>
      <c r="H10" s="6"/>
    </row>
    <row r="11" spans="1:8" ht="15" customHeight="1" x14ac:dyDescent="0.25">
      <c r="A11" s="18"/>
      <c r="B11" s="19" t="s">
        <v>11</v>
      </c>
      <c r="C11" s="22" t="s">
        <v>12</v>
      </c>
      <c r="D11" s="3">
        <v>67</v>
      </c>
      <c r="E11" s="9">
        <f t="shared" si="0"/>
        <v>20100</v>
      </c>
      <c r="F11" s="9">
        <v>247</v>
      </c>
      <c r="G11" s="9">
        <f t="shared" si="1"/>
        <v>19853</v>
      </c>
      <c r="H11" s="6"/>
    </row>
    <row r="12" spans="1:8" ht="18" customHeight="1" x14ac:dyDescent="0.25">
      <c r="A12" s="18"/>
      <c r="B12" s="19" t="s">
        <v>13</v>
      </c>
      <c r="C12" s="67" t="s">
        <v>14</v>
      </c>
      <c r="D12" s="3">
        <v>247</v>
      </c>
      <c r="E12" s="9">
        <f t="shared" si="0"/>
        <v>74100</v>
      </c>
      <c r="F12" s="9">
        <v>44100</v>
      </c>
      <c r="G12" s="9">
        <f t="shared" si="1"/>
        <v>30000</v>
      </c>
      <c r="H12" s="7"/>
    </row>
    <row r="13" spans="1:8" ht="15" customHeight="1" x14ac:dyDescent="0.25">
      <c r="A13" s="18"/>
      <c r="B13" s="19"/>
      <c r="C13" s="20" t="s">
        <v>15</v>
      </c>
      <c r="D13" s="4">
        <f>D9+D12+D10+D11</f>
        <v>3996</v>
      </c>
      <c r="E13" s="10">
        <f t="shared" si="0"/>
        <v>1198800</v>
      </c>
      <c r="F13" s="10">
        <f>SUM(F9:F12)</f>
        <v>877347</v>
      </c>
      <c r="G13" s="10">
        <f t="shared" si="1"/>
        <v>321453</v>
      </c>
      <c r="H13" s="7"/>
    </row>
    <row r="14" spans="1:8" ht="15" customHeight="1" x14ac:dyDescent="0.25">
      <c r="A14" s="18" t="s">
        <v>16</v>
      </c>
      <c r="B14" s="19"/>
      <c r="C14" s="20" t="s">
        <v>17</v>
      </c>
      <c r="D14" s="4"/>
      <c r="E14" s="9"/>
      <c r="F14" s="10"/>
      <c r="G14" s="9"/>
      <c r="H14" s="7"/>
    </row>
    <row r="15" spans="1:8" ht="15" customHeight="1" x14ac:dyDescent="0.25">
      <c r="A15" s="18"/>
      <c r="B15" s="19" t="s">
        <v>18</v>
      </c>
      <c r="C15" s="22" t="s">
        <v>19</v>
      </c>
      <c r="D15" s="3">
        <v>1643</v>
      </c>
      <c r="E15" s="9">
        <f t="shared" si="0"/>
        <v>492900</v>
      </c>
      <c r="F15" s="9">
        <v>356194.34</v>
      </c>
      <c r="G15" s="9">
        <f t="shared" si="1"/>
        <v>136705.65999999997</v>
      </c>
      <c r="H15" s="6"/>
    </row>
    <row r="16" spans="1:8" ht="15" customHeight="1" x14ac:dyDescent="0.25">
      <c r="A16" s="18"/>
      <c r="B16" s="19" t="s">
        <v>20</v>
      </c>
      <c r="C16" s="22" t="s">
        <v>59</v>
      </c>
      <c r="D16" s="3">
        <v>1899</v>
      </c>
      <c r="E16" s="9">
        <f t="shared" si="0"/>
        <v>569700</v>
      </c>
      <c r="F16" s="9">
        <v>539416.74</v>
      </c>
      <c r="G16" s="9">
        <f t="shared" si="1"/>
        <v>30283.260000000009</v>
      </c>
      <c r="H16" s="6"/>
    </row>
    <row r="17" spans="1:8" ht="15" customHeight="1" x14ac:dyDescent="0.25">
      <c r="A17" s="18"/>
      <c r="B17" s="23" t="s">
        <v>21</v>
      </c>
      <c r="C17" s="22" t="s">
        <v>22</v>
      </c>
      <c r="D17" s="3">
        <v>833</v>
      </c>
      <c r="E17" s="9">
        <f t="shared" si="0"/>
        <v>249900</v>
      </c>
      <c r="F17" s="9"/>
      <c r="G17" s="9">
        <f t="shared" si="1"/>
        <v>249900</v>
      </c>
      <c r="H17" s="6"/>
    </row>
    <row r="18" spans="1:8" ht="15" customHeight="1" x14ac:dyDescent="0.25">
      <c r="A18" s="18"/>
      <c r="B18" s="23" t="s">
        <v>21</v>
      </c>
      <c r="C18" s="22" t="s">
        <v>23</v>
      </c>
      <c r="D18" s="3">
        <v>666</v>
      </c>
      <c r="E18" s="9">
        <f t="shared" si="0"/>
        <v>199800</v>
      </c>
      <c r="F18" s="9"/>
      <c r="G18" s="9">
        <f t="shared" si="1"/>
        <v>199800</v>
      </c>
      <c r="H18" s="6"/>
    </row>
    <row r="19" spans="1:8" ht="15" customHeight="1" x14ac:dyDescent="0.25">
      <c r="A19" s="18"/>
      <c r="B19" s="23" t="s">
        <v>21</v>
      </c>
      <c r="C19" s="22" t="s">
        <v>24</v>
      </c>
      <c r="D19" s="3">
        <v>233</v>
      </c>
      <c r="E19" s="9">
        <f t="shared" si="0"/>
        <v>69900</v>
      </c>
      <c r="F19" s="9"/>
      <c r="G19" s="9">
        <f t="shared" si="1"/>
        <v>69900</v>
      </c>
      <c r="H19" s="6"/>
    </row>
    <row r="20" spans="1:8" ht="15" customHeight="1" x14ac:dyDescent="0.25">
      <c r="A20" s="18"/>
      <c r="B20" s="23" t="s">
        <v>21</v>
      </c>
      <c r="C20" s="22" t="s">
        <v>25</v>
      </c>
      <c r="D20" s="3">
        <v>167</v>
      </c>
      <c r="E20" s="9">
        <f t="shared" si="0"/>
        <v>50100</v>
      </c>
      <c r="F20" s="9"/>
      <c r="G20" s="9">
        <f t="shared" si="1"/>
        <v>50100</v>
      </c>
      <c r="H20" s="6"/>
    </row>
    <row r="21" spans="1:8" ht="28.5" customHeight="1" x14ac:dyDescent="0.25">
      <c r="A21" s="18"/>
      <c r="B21" s="19" t="s">
        <v>26</v>
      </c>
      <c r="C21" s="8" t="s">
        <v>27</v>
      </c>
      <c r="D21" s="3">
        <v>733</v>
      </c>
      <c r="E21" s="9">
        <f t="shared" si="0"/>
        <v>219900</v>
      </c>
      <c r="F21" s="9">
        <v>89156.49</v>
      </c>
      <c r="G21" s="9">
        <f t="shared" si="1"/>
        <v>130743.51</v>
      </c>
      <c r="H21" s="7"/>
    </row>
    <row r="22" spans="1:8" ht="29.25" customHeight="1" x14ac:dyDescent="0.25">
      <c r="A22" s="18"/>
      <c r="B22" s="19" t="s">
        <v>28</v>
      </c>
      <c r="C22" s="8" t="s">
        <v>29</v>
      </c>
      <c r="D22" s="3">
        <v>733</v>
      </c>
      <c r="E22" s="9">
        <f t="shared" si="0"/>
        <v>219900</v>
      </c>
      <c r="F22" s="9">
        <v>126920</v>
      </c>
      <c r="G22" s="9">
        <f t="shared" si="1"/>
        <v>92980</v>
      </c>
      <c r="H22" s="6"/>
    </row>
    <row r="23" spans="1:8" ht="15" customHeight="1" x14ac:dyDescent="0.25">
      <c r="A23" s="24"/>
      <c r="B23" s="19" t="s">
        <v>30</v>
      </c>
      <c r="C23" s="22" t="s">
        <v>31</v>
      </c>
      <c r="D23" s="3">
        <v>167</v>
      </c>
      <c r="E23" s="9">
        <f t="shared" si="0"/>
        <v>50100</v>
      </c>
      <c r="F23" s="9">
        <v>62987</v>
      </c>
      <c r="G23" s="9">
        <f t="shared" si="1"/>
        <v>-12887</v>
      </c>
      <c r="H23" s="6"/>
    </row>
    <row r="24" spans="1:8" ht="18" customHeight="1" x14ac:dyDescent="0.25">
      <c r="A24" s="18"/>
      <c r="B24" s="19" t="s">
        <v>32</v>
      </c>
      <c r="C24" s="22" t="s">
        <v>0</v>
      </c>
      <c r="D24" s="3">
        <v>217</v>
      </c>
      <c r="E24" s="9">
        <f t="shared" si="0"/>
        <v>65100</v>
      </c>
      <c r="F24" s="9">
        <v>104000</v>
      </c>
      <c r="G24" s="9">
        <f t="shared" si="1"/>
        <v>-38900</v>
      </c>
      <c r="H24" s="6"/>
    </row>
    <row r="25" spans="1:8" ht="30" customHeight="1" x14ac:dyDescent="0.25">
      <c r="A25" s="18"/>
      <c r="B25" s="19" t="s">
        <v>33</v>
      </c>
      <c r="C25" s="67" t="s">
        <v>34</v>
      </c>
      <c r="D25" s="3">
        <v>116</v>
      </c>
      <c r="E25" s="9">
        <f t="shared" si="0"/>
        <v>34800</v>
      </c>
      <c r="F25" s="9">
        <v>48895</v>
      </c>
      <c r="G25" s="9">
        <f t="shared" si="1"/>
        <v>-14095</v>
      </c>
      <c r="H25" s="6"/>
    </row>
    <row r="26" spans="1:8" ht="18.75" customHeight="1" x14ac:dyDescent="0.25">
      <c r="A26" s="18"/>
      <c r="B26" s="19" t="s">
        <v>35</v>
      </c>
      <c r="C26" s="8" t="s">
        <v>36</v>
      </c>
      <c r="D26" s="3">
        <v>67</v>
      </c>
      <c r="E26" s="9">
        <f t="shared" si="0"/>
        <v>20100</v>
      </c>
      <c r="F26" s="9">
        <v>19200</v>
      </c>
      <c r="G26" s="9">
        <f t="shared" si="1"/>
        <v>900</v>
      </c>
      <c r="H26" s="6"/>
    </row>
    <row r="27" spans="1:8" ht="27.75" customHeight="1" x14ac:dyDescent="0.25">
      <c r="A27" s="18"/>
      <c r="B27" s="19" t="s">
        <v>37</v>
      </c>
      <c r="C27" s="22" t="s">
        <v>38</v>
      </c>
      <c r="D27" s="3">
        <v>334</v>
      </c>
      <c r="E27" s="9">
        <f t="shared" si="0"/>
        <v>100200</v>
      </c>
      <c r="F27" s="9">
        <v>7167</v>
      </c>
      <c r="G27" s="9">
        <f t="shared" si="1"/>
        <v>93033</v>
      </c>
      <c r="H27" s="6"/>
    </row>
    <row r="28" spans="1:8" ht="15" customHeight="1" x14ac:dyDescent="0.25">
      <c r="A28" s="24"/>
      <c r="B28" s="19" t="s">
        <v>39</v>
      </c>
      <c r="C28" s="22" t="s">
        <v>40</v>
      </c>
      <c r="D28" s="3">
        <v>95</v>
      </c>
      <c r="E28" s="9">
        <f t="shared" si="0"/>
        <v>28500</v>
      </c>
      <c r="F28" s="9">
        <v>25348</v>
      </c>
      <c r="G28" s="9">
        <f t="shared" si="1"/>
        <v>3152</v>
      </c>
      <c r="H28" s="6"/>
    </row>
    <row r="29" spans="1:8" ht="15" customHeight="1" x14ac:dyDescent="0.25">
      <c r="A29" s="18"/>
      <c r="B29" s="19"/>
      <c r="C29" s="20" t="s">
        <v>15</v>
      </c>
      <c r="D29" s="4">
        <f>D15+D16+D21+D22+D23+D24+D25+D26+D27+D28</f>
        <v>6004</v>
      </c>
      <c r="E29" s="10">
        <f t="shared" si="0"/>
        <v>1801200</v>
      </c>
      <c r="F29" s="10">
        <f>SUM(F15:F28)</f>
        <v>1379284.57</v>
      </c>
      <c r="G29" s="10">
        <f t="shared" si="1"/>
        <v>421915.42999999993</v>
      </c>
      <c r="H29" s="6"/>
    </row>
    <row r="30" spans="1:8" ht="27.75" customHeight="1" thickBot="1" x14ac:dyDescent="0.3">
      <c r="A30" s="25"/>
      <c r="B30" s="26"/>
      <c r="C30" s="27" t="s">
        <v>41</v>
      </c>
      <c r="D30" s="14">
        <f>D13+D29</f>
        <v>10000</v>
      </c>
      <c r="E30" s="10">
        <f>D30*300</f>
        <v>3000000</v>
      </c>
      <c r="F30" s="10">
        <f>F13+F29</f>
        <v>2256631.5700000003</v>
      </c>
      <c r="G30" s="10">
        <f t="shared" si="1"/>
        <v>743368.4299999997</v>
      </c>
      <c r="H30" s="8" t="s">
        <v>47</v>
      </c>
    </row>
    <row r="31" spans="1:8" ht="8.25" customHeight="1" thickBot="1" x14ac:dyDescent="0.3">
      <c r="A31" s="28"/>
      <c r="B31" s="29"/>
      <c r="C31" s="30"/>
      <c r="D31" s="12"/>
      <c r="E31" s="11"/>
      <c r="F31" s="11"/>
      <c r="G31" s="11"/>
      <c r="H31" s="13"/>
    </row>
    <row r="32" spans="1:8" ht="15" customHeight="1" x14ac:dyDescent="0.25">
      <c r="A32" s="36">
        <v>3</v>
      </c>
      <c r="B32" s="37"/>
      <c r="C32" s="55" t="s">
        <v>56</v>
      </c>
      <c r="D32" s="62"/>
      <c r="E32" s="38"/>
      <c r="F32" s="39"/>
      <c r="G32" s="39"/>
      <c r="H32" s="40"/>
    </row>
    <row r="33" spans="1:8" ht="15" customHeight="1" x14ac:dyDescent="0.25">
      <c r="A33" s="41"/>
      <c r="B33" s="31" t="s">
        <v>42</v>
      </c>
      <c r="C33" s="56" t="s">
        <v>52</v>
      </c>
      <c r="D33" s="63">
        <v>1000</v>
      </c>
      <c r="E33" s="59">
        <f t="shared" si="0"/>
        <v>300000</v>
      </c>
      <c r="F33" s="9">
        <v>115000</v>
      </c>
      <c r="G33" s="9">
        <f t="shared" ref="G33:G36" si="2">E33-F33</f>
        <v>185000</v>
      </c>
      <c r="H33" s="42"/>
    </row>
    <row r="34" spans="1:8" ht="17.25" customHeight="1" x14ac:dyDescent="0.25">
      <c r="A34" s="43"/>
      <c r="B34" s="32" t="s">
        <v>16</v>
      </c>
      <c r="C34" s="66" t="s">
        <v>53</v>
      </c>
      <c r="D34" s="63">
        <v>500</v>
      </c>
      <c r="E34" s="59">
        <f t="shared" si="0"/>
        <v>150000</v>
      </c>
      <c r="F34" s="9">
        <v>75000</v>
      </c>
      <c r="G34" s="9">
        <f t="shared" si="2"/>
        <v>75000</v>
      </c>
      <c r="H34" s="44"/>
    </row>
    <row r="35" spans="1:8" ht="15" customHeight="1" thickBot="1" x14ac:dyDescent="0.3">
      <c r="A35" s="45"/>
      <c r="B35" s="46" t="s">
        <v>43</v>
      </c>
      <c r="C35" s="57" t="s">
        <v>54</v>
      </c>
      <c r="D35" s="64">
        <v>500</v>
      </c>
      <c r="E35" s="60">
        <f t="shared" si="0"/>
        <v>150000</v>
      </c>
      <c r="F35" s="48">
        <v>153547</v>
      </c>
      <c r="G35" s="47">
        <f t="shared" si="2"/>
        <v>-3547</v>
      </c>
      <c r="H35" s="49"/>
    </row>
    <row r="36" spans="1:8" ht="29.25" customHeight="1" thickBot="1" x14ac:dyDescent="0.3">
      <c r="A36" s="50"/>
      <c r="B36" s="51"/>
      <c r="C36" s="58" t="s">
        <v>44</v>
      </c>
      <c r="D36" s="65">
        <f>SUM(D33:D35)</f>
        <v>2000</v>
      </c>
      <c r="E36" s="61">
        <f>D36*300</f>
        <v>600000</v>
      </c>
      <c r="F36" s="53">
        <f>SUM(F33:F35)</f>
        <v>343547</v>
      </c>
      <c r="G36" s="52">
        <f t="shared" si="2"/>
        <v>256453</v>
      </c>
      <c r="H36" s="54" t="s">
        <v>47</v>
      </c>
    </row>
  </sheetData>
  <mergeCells count="10">
    <mergeCell ref="C1:H1"/>
    <mergeCell ref="C2:H2"/>
    <mergeCell ref="H5:H6"/>
    <mergeCell ref="A6:B6"/>
    <mergeCell ref="A3:H3"/>
    <mergeCell ref="A4:H4"/>
    <mergeCell ref="A5:C5"/>
    <mergeCell ref="E5:E6"/>
    <mergeCell ref="F5:F6"/>
    <mergeCell ref="G5:G6"/>
  </mergeCells>
  <pageMargins left="0.31496062992125984" right="0.31496062992125984" top="0.15748031496062992" bottom="0.35433070866141736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смете за 21-22 год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2022-04-18T09:03:54Z</cp:lastPrinted>
  <dcterms:created xsi:type="dcterms:W3CDTF">2022-04-05T11:49:49Z</dcterms:created>
  <dcterms:modified xsi:type="dcterms:W3CDTF">2022-04-18T09:03:58Z</dcterms:modified>
</cp:coreProperties>
</file>